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<sst xmlns="http://schemas.openxmlformats.org/spreadsheetml/2006/main" count="166" uniqueCount="119">
  <si>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</si>
  <si>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</si>
  <si>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</si>
  <si>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</si>
  <si>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</si>
  <si>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</si>
  <si>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</si>
  <si>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</si>
  <si>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</si>
  <si>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</si>
  <si>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</si>
  <si>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</si>
  <si>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</si>
  <si>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</si>
  <si>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</si>
  <si>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</si>
  <si>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</si>
  <si>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</si>
  <si>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</si>
  <si>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</si>
  <si>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</si>
  <si>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</si>
  <si>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</si>
  <si>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</si>
  <si>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</si>
  <si>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</si>
  <si>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</si>
  <si>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</si>
  <si>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</si>
  <si>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</si>
  <si>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</si>
  <si>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</si>
  <si>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</si>
  <si>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</si>
  <si>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</si>
  <si>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</si>
  <si>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</si>
  <si>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</si>
  <si>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</si>
  <si>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</si>
  <si>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</si>
  <si>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</si>
  <si>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</si>
  <si>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</si>
  <si>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</si>
  <si>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</si>
  <si>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</si>
  <si>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</si>
  <si>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</si>
  <si>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</si>
  <si>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</si>
  <si>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</si>
  <si>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</si>
  <si>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</si>
  <si>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</si>
  <si>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</si>
  <si>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</si>
  <si>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</si>
  <si>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</si>
  <si>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</si>
  <si>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</si>
  <si>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</si>
  <si>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</si>
  <si>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</si>
  <si>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</si>
  <si>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</si>
  <si>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</si>
  <si>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</si>
  <si>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</si>
  <si>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</si>
  <si>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</si>
  <si>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</si>
  <si>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</si>
  <si>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</si>
  <si>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</si>
  <si>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</si>
  <si>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</si>
  <si>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</si>
  <si>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</si>
  <si>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</si>
  <si>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</si>
  <si>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</si>
  <si>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</si>
  <si>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</si>
  <si>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</si>
  <si>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</si>
  <si>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</si>
  <si>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</si>
  <si>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</si>
  <si>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</si>
  <si>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</si>
  <si>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</si>
  <si>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</si>
  <si>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</si>
  <si>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</si>
  <si>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</si>
  <si>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</si>
  <si>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</si>
  <si>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</si>
  <si>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</si>
  <si>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</si>
  <si>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</si>
  <si>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</si>
  <si>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</si>
  <si>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</si>
  <si>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</si>
  <si>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</si>
  <si>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</si>
  <si>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</si>
  <si>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</si>
  <si>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</si>
  <si>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</si>
  <si>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</si>
  <si>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</si>
  <si>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</si>
  <si>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</si>
  <si>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</si>
  <si>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</si>
  <si>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24.04.2015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</si>
</sst>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21861175"/>
        <c:axId val="62532848"/>
      </c:bar3D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25924721"/>
        <c:axId val="31995898"/>
      </c:bar3D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19527627"/>
        <c:axId val="41530916"/>
      </c:bar3D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38233925"/>
        <c:axId val="8561006"/>
      </c:bar3D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9940191"/>
        <c:axId val="22352856"/>
      </c:bar3D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52856"/>
        <c:crosses val="autoZero"/>
        <c:auto val="1"/>
        <c:lblOffset val="100"/>
        <c:tickLblSkip val="2"/>
        <c:noMultiLvlLbl val="0"/>
      </c:catAx>
      <c:valAx>
        <c:axId val="2235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66957977"/>
        <c:axId val="65750882"/>
      </c:bar3D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54887027"/>
        <c:axId val="24221196"/>
      </c:bar3D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16664173"/>
        <c:axId val="15759830"/>
      </c:bar3D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7620743"/>
        <c:axId val="1477824"/>
      </c:bar3D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8" sqref="D10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114258.5-70.7</f>
        <v>114187.8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</f>
        <v>95224.40000000002</v>
      </c>
      <c r="E6" s="3">
        <f>D6/D144*100</f>
        <v>37.41143089950259</v>
      </c>
      <c r="F6" s="3">
        <f>D6/B6*100</f>
        <v>83.39279677864012</v>
      </c>
      <c r="G6" s="3">
        <f aca="true" t="shared" si="0" ref="G6:G43">D6/C6*100</f>
        <v>28.213918104605344</v>
      </c>
      <c r="H6" s="3">
        <f>B6-D6</f>
        <v>18963.39999999998</v>
      </c>
      <c r="I6" s="3">
        <f aca="true" t="shared" si="1" ref="I6:I43">C6-D6</f>
        <v>242284.19999999995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17278.1+34.8+43.3+5046.6+1441.7+293+463.5+4876.3+308.3+631.3+5138.7+0.1+2292.2+271.4+1820.7+4384.3+517.1</f>
        <v>44841.39999999999</v>
      </c>
      <c r="E7" s="123">
        <f>D7/D6*100</f>
        <v>47.09024157673871</v>
      </c>
      <c r="F7" s="108">
        <f>D7/B7*100</f>
        <v>84.45837390686887</v>
      </c>
      <c r="G7" s="108">
        <f>D7/C7*100</f>
        <v>24.920694200839847</v>
      </c>
      <c r="H7" s="108">
        <f>B7-D7</f>
        <v>8251.500000000015</v>
      </c>
      <c r="I7" s="108">
        <f t="shared" si="1"/>
        <v>135095</v>
      </c>
    </row>
    <row r="8" spans="1:9" ht="18">
      <c r="A8" s="29" t="s">
        <v>3</v>
      </c>
      <c r="B8" s="49">
        <f>81208.5-40.4</f>
        <v>81168.1</v>
      </c>
      <c r="C8" s="50">
        <v>251964.7</v>
      </c>
      <c r="D8" s="51">
        <f>2656.8+4544.7+5310.3+304.5+4240.2+2115.7+0.5+13.7+8260.2+9928.8+1441.7+7980.3+10682.7+0.1+0.1+1665.8+5183.3+3109.4</f>
        <v>67438.8</v>
      </c>
      <c r="E8" s="1">
        <f>D8/D6*100</f>
        <v>70.82092404887823</v>
      </c>
      <c r="F8" s="1">
        <f>D8/B8*100</f>
        <v>83.08535003283309</v>
      </c>
      <c r="G8" s="1">
        <f t="shared" si="0"/>
        <v>26.76517782054391</v>
      </c>
      <c r="H8" s="1">
        <f>B8-D8</f>
        <v>13729.300000000003</v>
      </c>
      <c r="I8" s="1">
        <f t="shared" si="1"/>
        <v>184525.90000000002</v>
      </c>
    </row>
    <row r="9" spans="1:9" ht="18">
      <c r="A9" s="29" t="s">
        <v>2</v>
      </c>
      <c r="B9" s="49">
        <v>14.6</v>
      </c>
      <c r="C9" s="50">
        <v>45.2</v>
      </c>
      <c r="D9" s="51">
        <f>0.3+0.2+0.7+0.8</f>
        <v>2</v>
      </c>
      <c r="E9" s="12">
        <f>D9/D6*100</f>
        <v>0.002100302023430969</v>
      </c>
      <c r="F9" s="149">
        <f>D9/B9*100</f>
        <v>13.698630136986301</v>
      </c>
      <c r="G9" s="1">
        <f t="shared" si="0"/>
        <v>4.424778761061947</v>
      </c>
      <c r="H9" s="1">
        <f aca="true" t="shared" si="2" ref="H9:H43">B9-D9</f>
        <v>12.6</v>
      </c>
      <c r="I9" s="1">
        <f t="shared" si="1"/>
        <v>43.2</v>
      </c>
    </row>
    <row r="10" spans="1:9" ht="18">
      <c r="A10" s="29" t="s">
        <v>1</v>
      </c>
      <c r="B10" s="49">
        <f>8148.8-977.4</f>
        <v>7171.400000000001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</f>
        <v>6370.5</v>
      </c>
      <c r="E10" s="1">
        <f>D10/D6*100</f>
        <v>6.6899870201334934</v>
      </c>
      <c r="F10" s="1">
        <f aca="true" t="shared" si="3" ref="F10:F41">D10/B10*100</f>
        <v>88.83202721923195</v>
      </c>
      <c r="G10" s="1">
        <f t="shared" si="0"/>
        <v>28.813275681152078</v>
      </c>
      <c r="H10" s="1">
        <f t="shared" si="2"/>
        <v>800.9000000000005</v>
      </c>
      <c r="I10" s="1">
        <f t="shared" si="1"/>
        <v>15739.099999999999</v>
      </c>
    </row>
    <row r="11" spans="1:9" ht="18">
      <c r="A11" s="29" t="s">
        <v>0</v>
      </c>
      <c r="B11" s="49">
        <f>22971.7+1017.8</f>
        <v>23989.5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710.3+17.9+0.2+17+333.3+17.1+16+76.8+12.9+141.2+71+247.3+17.2+2.5+2414.8+355.4+677.9+3904.9+275.6+783.8+1761.8+627.5+1607.1+421.9+578.4+120.9-0.2+227.1+1199.6+183.7+71.5+3136.7+0.2+15.2+176.3</f>
        <v>20220.8</v>
      </c>
      <c r="E11" s="1">
        <f>D11/D6*100</f>
        <v>21.234893577696468</v>
      </c>
      <c r="F11" s="1">
        <f t="shared" si="3"/>
        <v>84.29021030033972</v>
      </c>
      <c r="G11" s="1">
        <f t="shared" si="0"/>
        <v>34.039057515651116</v>
      </c>
      <c r="H11" s="1">
        <f t="shared" si="2"/>
        <v>3768.7000000000007</v>
      </c>
      <c r="I11" s="1">
        <f t="shared" si="1"/>
        <v>39183.899999999994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3.8+3.8+12.7+7.4+5+16.3</f>
        <v>49</v>
      </c>
      <c r="E12" s="1">
        <f>D12/D6*100</f>
        <v>0.05145739957405874</v>
      </c>
      <c r="F12" s="1">
        <f t="shared" si="3"/>
        <v>87.8136200716846</v>
      </c>
      <c r="G12" s="1">
        <f t="shared" si="0"/>
        <v>17.120894479385047</v>
      </c>
      <c r="H12" s="1">
        <f t="shared" si="2"/>
        <v>6.799999999999997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1788.3999999999971</v>
      </c>
      <c r="C13" s="50">
        <f>C6-C8-C9-C10-C11-C12</f>
        <v>3698.1999999999725</v>
      </c>
      <c r="D13" s="50">
        <f>D6-D8-D9-D10-D11-D12</f>
        <v>1143.300000000021</v>
      </c>
      <c r="E13" s="1">
        <f>D13/D6*100</f>
        <v>1.2006376516943356</v>
      </c>
      <c r="F13" s="1">
        <f t="shared" si="3"/>
        <v>63.9286513084334</v>
      </c>
      <c r="G13" s="1">
        <f t="shared" si="0"/>
        <v>30.915039749067912</v>
      </c>
      <c r="H13" s="1">
        <f t="shared" si="2"/>
        <v>645.099999999976</v>
      </c>
      <c r="I13" s="1">
        <f t="shared" si="1"/>
        <v>2554.8999999999514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5164.3+574.5+4623.4+2805.2+358.8+626.5+552.8+632.3+5118.8+101.4+166.3+0.1+1058.1+4.5+4222.3+101.4+4273.5+934.6+5187.7+0.2+1536.8+16+1026+471.5+1411.4+11.3+2729.9+4996.6+194.4+3533.4+1472.3+168.5+4832.7+371</f>
        <v>59278.5</v>
      </c>
      <c r="E18" s="3">
        <f>D18/D144*100</f>
        <v>23.289130796058192</v>
      </c>
      <c r="F18" s="3">
        <f>D18/B18*100</f>
        <v>91.65696420370996</v>
      </c>
      <c r="G18" s="3">
        <f t="shared" si="0"/>
        <v>26.20983698466058</v>
      </c>
      <c r="H18" s="3">
        <f>B18-D18</f>
        <v>5395.800000000003</v>
      </c>
      <c r="I18" s="3">
        <f t="shared" si="1"/>
        <v>166890.40000000002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20724.4+1058.1+4.5+4107.3+4273.5+909.7+5187.7+0.2+1026+1411.4+1.1+2729.9+0.1+4996.6+194.4+3533.4+1472.3+168.5+4832.7+355.2</f>
        <v>56986.99999999999</v>
      </c>
      <c r="E19" s="123">
        <f>D19/D18*100</f>
        <v>96.13434887859846</v>
      </c>
      <c r="F19" s="108">
        <f t="shared" si="3"/>
        <v>91.6658355879694</v>
      </c>
      <c r="G19" s="108">
        <f t="shared" si="0"/>
        <v>30.552886780556634</v>
      </c>
      <c r="H19" s="108">
        <f t="shared" si="2"/>
        <v>5181.200000000004</v>
      </c>
      <c r="I19" s="108">
        <f t="shared" si="1"/>
        <v>129532.20000000001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5164.3+574.5+4352.6-225.6+2461.2+632.3+5026.9+4104.6-0.1+3875.3+3989.4+855.4+280+4996.6+192.6+3533.4+437.2+168.1+4832.7</f>
        <v>45251.399999999994</v>
      </c>
      <c r="E20" s="1">
        <f>D20/D18*100</f>
        <v>76.33695184594751</v>
      </c>
      <c r="F20" s="1">
        <f t="shared" si="3"/>
        <v>92.27033045010215</v>
      </c>
      <c r="G20" s="1">
        <f t="shared" si="0"/>
        <v>26.744974316753535</v>
      </c>
      <c r="H20" s="1">
        <f t="shared" si="2"/>
        <v>3790.800000000003</v>
      </c>
      <c r="I20" s="1">
        <f t="shared" si="1"/>
        <v>123944.5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3.540912809872044</v>
      </c>
      <c r="F21" s="1">
        <f t="shared" si="3"/>
        <v>83.02021120911282</v>
      </c>
      <c r="G21" s="1">
        <f t="shared" si="0"/>
        <v>16.803964422668933</v>
      </c>
      <c r="H21" s="1">
        <f t="shared" si="2"/>
        <v>429.30000000000064</v>
      </c>
      <c r="I21" s="1">
        <f t="shared" si="1"/>
        <v>10392.1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173.9+19+7.6+19.5+89.8+0.1+92.4+48.6+202.1+56.1+96.9</f>
        <v>806.0000000000001</v>
      </c>
      <c r="E22" s="1">
        <f>D22/D18*100</f>
        <v>1.3596835277545822</v>
      </c>
      <c r="F22" s="1">
        <f t="shared" si="3"/>
        <v>79.2604975907169</v>
      </c>
      <c r="G22" s="1">
        <f t="shared" si="0"/>
        <v>24.77484400454923</v>
      </c>
      <c r="H22" s="1">
        <f t="shared" si="2"/>
        <v>210.89999999999986</v>
      </c>
      <c r="I22" s="1">
        <f t="shared" si="1"/>
        <v>2447.3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96.9+173.9+611.9+463.4+109.9+698.9+114.7+0.2+702.4+1027.2+819.6+1945.5+240.6+329.9</f>
        <v>7335</v>
      </c>
      <c r="E23" s="1">
        <f>D23/D18*100</f>
        <v>12.373794883473773</v>
      </c>
      <c r="F23" s="1">
        <f t="shared" si="3"/>
        <v>95.96640194680307</v>
      </c>
      <c r="G23" s="1">
        <f t="shared" si="0"/>
        <v>29.72499817638048</v>
      </c>
      <c r="H23" s="1">
        <f t="shared" si="2"/>
        <v>308.3000000000002</v>
      </c>
      <c r="I23" s="1">
        <f t="shared" si="1"/>
        <v>17341.2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111+58.1+166.1+55.7+24.9</f>
        <v>415.79999999999995</v>
      </c>
      <c r="E24" s="1">
        <f>D24/D18*100</f>
        <v>0.7014347529036665</v>
      </c>
      <c r="F24" s="1">
        <f t="shared" si="3"/>
        <v>90.56850359398823</v>
      </c>
      <c r="G24" s="1">
        <f t="shared" si="0"/>
        <v>27.210261108566193</v>
      </c>
      <c r="H24" s="1">
        <f t="shared" si="2"/>
        <v>43.30000000000007</v>
      </c>
      <c r="I24" s="1">
        <f t="shared" si="1"/>
        <v>1112.3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3371.3000000000056</v>
      </c>
      <c r="E25" s="1">
        <f>D25/D18*100</f>
        <v>5.687222180048425</v>
      </c>
      <c r="F25" s="1">
        <f t="shared" si="3"/>
        <v>84.61036516501443</v>
      </c>
      <c r="G25" s="1">
        <f t="shared" si="0"/>
        <v>22.43898218219817</v>
      </c>
      <c r="H25" s="1">
        <f t="shared" si="2"/>
        <v>613.2000000000012</v>
      </c>
      <c r="I25" s="1">
        <f t="shared" si="1"/>
        <v>11653.000000000022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</f>
        <v>12440.499999999998</v>
      </c>
      <c r="E33" s="3">
        <f>D33/D144*100</f>
        <v>4.8875803481593145</v>
      </c>
      <c r="F33" s="3">
        <f>D33/B33*100</f>
        <v>85.53228645289038</v>
      </c>
      <c r="G33" s="3">
        <f t="shared" si="0"/>
        <v>29.623200415279623</v>
      </c>
      <c r="H33" s="3">
        <f t="shared" si="2"/>
        <v>2104.300000000001</v>
      </c>
      <c r="I33" s="3">
        <f t="shared" si="1"/>
        <v>29555.299999999996</v>
      </c>
    </row>
    <row r="34" spans="1:9" ht="18">
      <c r="A34" s="29" t="s">
        <v>3</v>
      </c>
      <c r="B34" s="49">
        <f>9615.4-7.5</f>
        <v>9607.9</v>
      </c>
      <c r="C34" s="50">
        <v>29626.4</v>
      </c>
      <c r="D34" s="51">
        <f>1216.2+1064.6-0.1+1185.2+1240.8+0.1+1202.8+1206.8+1191.1</f>
        <v>8307.500000000002</v>
      </c>
      <c r="E34" s="1">
        <f>D34/D33*100</f>
        <v>66.77786262610026</v>
      </c>
      <c r="F34" s="1">
        <f t="shared" si="3"/>
        <v>86.46530459309528</v>
      </c>
      <c r="G34" s="1">
        <f t="shared" si="0"/>
        <v>28.040868954716068</v>
      </c>
      <c r="H34" s="1">
        <f t="shared" si="2"/>
        <v>1300.3999999999978</v>
      </c>
      <c r="I34" s="1">
        <f t="shared" si="1"/>
        <v>21318.9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1271.3+27.5</f>
        <v>1298.8</v>
      </c>
      <c r="C36" s="50">
        <v>2423.5</v>
      </c>
      <c r="D36" s="51">
        <f>6.5+2.8+10.2+0.8+23.6+67.7+80.5+1.3+36.1+6.9+3.3+7.6-0.1+154.9+32.2+23.8+2.3+86.1+23.3+3.4+0.7+1.8+4.8+6+11.6+1.8+11.8+146.5+0.1+108.8+11.7+126.6+38.9+18.4+2.1+20+16.9</f>
        <v>1101.7</v>
      </c>
      <c r="E36" s="1">
        <f>D36/D33*100</f>
        <v>8.855753386117923</v>
      </c>
      <c r="F36" s="1">
        <f t="shared" si="3"/>
        <v>84.82445334154605</v>
      </c>
      <c r="G36" s="1">
        <f t="shared" si="0"/>
        <v>45.459046833092636</v>
      </c>
      <c r="H36" s="1">
        <f t="shared" si="2"/>
        <v>197.0999999999999</v>
      </c>
      <c r="I36" s="1">
        <f t="shared" si="1"/>
        <v>1321.8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19+12.3+0.1+11.9+3.2</f>
        <v>46.50000000000001</v>
      </c>
      <c r="E37" s="19">
        <f>D37/D33*100</f>
        <v>0.37377918893935147</v>
      </c>
      <c r="F37" s="19">
        <f t="shared" si="3"/>
        <v>25.354416575790623</v>
      </c>
      <c r="G37" s="19">
        <f t="shared" si="0"/>
        <v>9.020368574199807</v>
      </c>
      <c r="H37" s="19">
        <f t="shared" si="2"/>
        <v>136.9</v>
      </c>
      <c r="I37" s="19">
        <f t="shared" si="1"/>
        <v>469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3.4+3.4+3.4+3.4</f>
        <v>13.6</v>
      </c>
      <c r="E38" s="1">
        <f>D38/D33*100</f>
        <v>0.10932036493710061</v>
      </c>
      <c r="F38" s="1">
        <f t="shared" si="3"/>
        <v>40.476190476190474</v>
      </c>
      <c r="G38" s="1">
        <f t="shared" si="0"/>
        <v>28.813559322033893</v>
      </c>
      <c r="H38" s="1">
        <f t="shared" si="2"/>
        <v>20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3421.0999999999995</v>
      </c>
      <c r="C39" s="49">
        <f>C33-C34-C36-C37-C35-C38</f>
        <v>9383.199999999993</v>
      </c>
      <c r="D39" s="49">
        <f>D33-D34-D36-D37-D35-D38</f>
        <v>2971.1999999999966</v>
      </c>
      <c r="E39" s="1">
        <f>D39/D33*100</f>
        <v>23.883284433905366</v>
      </c>
      <c r="F39" s="1">
        <f t="shared" si="3"/>
        <v>86.84925901025977</v>
      </c>
      <c r="G39" s="1">
        <f t="shared" si="0"/>
        <v>31.665103589393794</v>
      </c>
      <c r="H39" s="1">
        <f>B39-D39</f>
        <v>449.9000000000028</v>
      </c>
      <c r="I39" s="1">
        <f t="shared" si="1"/>
        <v>6411.999999999996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17.7+12.2+11.2+51.1+0.8+30+0.1+18.9+27.3</f>
        <v>169.29999999999998</v>
      </c>
      <c r="E43" s="3">
        <f>D43/D144*100</f>
        <v>0.06651399485096032</v>
      </c>
      <c r="F43" s="3">
        <f>D43/B43*100</f>
        <v>58.33907649896622</v>
      </c>
      <c r="G43" s="3">
        <f t="shared" si="0"/>
        <v>21.138718941191158</v>
      </c>
      <c r="H43" s="3">
        <f t="shared" si="2"/>
        <v>120.9</v>
      </c>
      <c r="I43" s="3">
        <f t="shared" si="1"/>
        <v>631.6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193+223+8.7+101.1+200.9+9+241+299.2+7.6+43.6+283.1+0.8+48.7+276.1+3.4+2.2</f>
        <v>1941.3999999999999</v>
      </c>
      <c r="E45" s="3">
        <f>D45/D144*100</f>
        <v>0.7627304760995532</v>
      </c>
      <c r="F45" s="3">
        <f>D45/B45*100</f>
        <v>85.00744373412734</v>
      </c>
      <c r="G45" s="3">
        <f aca="true" t="shared" si="4" ref="G45:G75">D45/C45*100</f>
        <v>28.776829123680773</v>
      </c>
      <c r="H45" s="3">
        <f>B45-D45</f>
        <v>342.39999999999986</v>
      </c>
      <c r="I45" s="3">
        <f aca="true" t="shared" si="5" ref="I45:I76">C45-D45</f>
        <v>4805.000000000001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193+222.7+1.6+196.4+240.9+0.1+199.7+265.9+214</f>
        <v>1534.3000000000002</v>
      </c>
      <c r="E46" s="1">
        <f>D46/D45*100</f>
        <v>79.03059647676936</v>
      </c>
      <c r="F46" s="1">
        <f aca="true" t="shared" si="6" ref="F46:F73">D46/B46*100</f>
        <v>84.92748809919186</v>
      </c>
      <c r="G46" s="1">
        <f t="shared" si="4"/>
        <v>26.656126756892935</v>
      </c>
      <c r="H46" s="1">
        <f aca="true" t="shared" si="7" ref="H46:H73">B46-D46</f>
        <v>272.2999999999997</v>
      </c>
      <c r="I46" s="1">
        <f t="shared" si="5"/>
        <v>4221.599999999999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0.015452766045122076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3.8+1+5.7-0.1+1.3+4.1</f>
        <v>15.8</v>
      </c>
      <c r="E48" s="1">
        <f>D48/D45*100</f>
        <v>0.8138456783764295</v>
      </c>
      <c r="F48" s="1">
        <f t="shared" si="6"/>
        <v>81.44329896907217</v>
      </c>
      <c r="G48" s="1">
        <f t="shared" si="4"/>
        <v>26.245847176079735</v>
      </c>
      <c r="H48" s="1">
        <f t="shared" si="7"/>
        <v>3.599999999999998</v>
      </c>
      <c r="I48" s="1">
        <f t="shared" si="5"/>
        <v>44.400000000000006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4.7+90.3+4.8+67.1+3.1+1.1+45.6+36.3+2.7+2</f>
        <v>257.69999999999993</v>
      </c>
      <c r="E49" s="1">
        <f>D49/D45*100</f>
        <v>13.273926032759862</v>
      </c>
      <c r="F49" s="1">
        <f t="shared" si="6"/>
        <v>88.01229508196718</v>
      </c>
      <c r="G49" s="1">
        <f t="shared" si="4"/>
        <v>47.872933308563994</v>
      </c>
      <c r="H49" s="1">
        <f t="shared" si="7"/>
        <v>35.10000000000008</v>
      </c>
      <c r="I49" s="1">
        <f t="shared" si="5"/>
        <v>280.6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133.29999999999973</v>
      </c>
      <c r="E50" s="1">
        <f>D50/D45*100</f>
        <v>6.86617904604923</v>
      </c>
      <c r="F50" s="1">
        <f t="shared" si="6"/>
        <v>80.93503339404973</v>
      </c>
      <c r="G50" s="1">
        <f t="shared" si="4"/>
        <v>34.10951893551673</v>
      </c>
      <c r="H50" s="1">
        <f t="shared" si="7"/>
        <v>31.400000000000063</v>
      </c>
      <c r="I50" s="1">
        <f t="shared" si="5"/>
        <v>257.50000000000125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</f>
        <v>3646.2000000000003</v>
      </c>
      <c r="E51" s="3">
        <f>D51/D144*100</f>
        <v>1.4325063675461995</v>
      </c>
      <c r="F51" s="3">
        <f>D51/B51*100</f>
        <v>71.45908868201862</v>
      </c>
      <c r="G51" s="3">
        <f t="shared" si="4"/>
        <v>25.66354863911823</v>
      </c>
      <c r="H51" s="3">
        <f>B51-D51</f>
        <v>1456.2999999999997</v>
      </c>
      <c r="I51" s="3">
        <f t="shared" si="5"/>
        <v>10561.5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260.4+390.2+0.1+271.7+395.7-0.1+282.9+391.4+0.1+7.8+263.9</f>
        <v>2264.1</v>
      </c>
      <c r="E52" s="1">
        <f>D52/D51*100</f>
        <v>62.094783610334034</v>
      </c>
      <c r="F52" s="1">
        <f t="shared" si="6"/>
        <v>82.64646833363753</v>
      </c>
      <c r="G52" s="1">
        <f t="shared" si="4"/>
        <v>25.93738186067292</v>
      </c>
      <c r="H52" s="1">
        <f t="shared" si="7"/>
        <v>475.4000000000001</v>
      </c>
      <c r="I52" s="1">
        <f t="shared" si="5"/>
        <v>6465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1.7+1.5+4.6+9.7+8-0.1+0.1+5.9</f>
        <v>31.4</v>
      </c>
      <c r="E54" s="1">
        <f>D54/D51*100</f>
        <v>0.8611705337063242</v>
      </c>
      <c r="F54" s="1">
        <f t="shared" si="6"/>
        <v>37.38095238095238</v>
      </c>
      <c r="G54" s="1">
        <f t="shared" si="4"/>
        <v>11.907470610542283</v>
      </c>
      <c r="H54" s="1">
        <f t="shared" si="7"/>
        <v>52.6</v>
      </c>
      <c r="I54" s="1">
        <f t="shared" si="5"/>
        <v>232.29999999999998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1.1+7.6+5.9+0.3+0.2+6.8+0.3+67.1+16.4-0.1+19.5+19.3+76.2+4.5+12.1</f>
        <v>237.20000000000002</v>
      </c>
      <c r="E55" s="1">
        <f>D55/D51*100</f>
        <v>6.505402885195546</v>
      </c>
      <c r="F55" s="1">
        <f t="shared" si="6"/>
        <v>72.93972939729399</v>
      </c>
      <c r="G55" s="1">
        <f t="shared" si="4"/>
        <v>33.413156782645444</v>
      </c>
      <c r="H55" s="1">
        <f t="shared" si="7"/>
        <v>87.99999999999997</v>
      </c>
      <c r="I55" s="1">
        <f t="shared" si="5"/>
        <v>472.69999999999993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1113.5000000000002</v>
      </c>
      <c r="E56" s="1">
        <f>D56/D51*100</f>
        <v>30.538642970764084</v>
      </c>
      <c r="F56" s="1">
        <f t="shared" si="6"/>
        <v>56.991503736308744</v>
      </c>
      <c r="G56" s="1">
        <f t="shared" si="4"/>
        <v>24.776929752341957</v>
      </c>
      <c r="H56" s="1">
        <f t="shared" si="7"/>
        <v>840.2999999999997</v>
      </c>
      <c r="I56" s="1">
        <f>C56-D56</f>
        <v>3380.6000000000013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36.1+65.6+6.5+0.4+1.3+60.3+3+39.2+0.1+14.1+69.1+5.2-0.1+1.8+81+43+6.1+66+42.4+63.1</f>
        <v>604.1999999999999</v>
      </c>
      <c r="E58" s="3">
        <f>D58/D144*100</f>
        <v>0.2373759934373906</v>
      </c>
      <c r="F58" s="3">
        <f>D58/B58*100</f>
        <v>77.29307918638862</v>
      </c>
      <c r="G58" s="3">
        <f t="shared" si="4"/>
        <v>11.023535851122057</v>
      </c>
      <c r="H58" s="3">
        <f>B58-D58</f>
        <v>177.5000000000001</v>
      </c>
      <c r="I58" s="3">
        <f t="shared" si="5"/>
        <v>4876.8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36.1+65.6+39.2+69.1+1.8+43+66+41.2</f>
        <v>361.99999999999994</v>
      </c>
      <c r="E59" s="1">
        <f>D59/D58*100</f>
        <v>59.91393578285336</v>
      </c>
      <c r="F59" s="1">
        <f t="shared" si="6"/>
        <v>82.62953663547134</v>
      </c>
      <c r="G59" s="1">
        <f t="shared" si="4"/>
        <v>25.383914171516718</v>
      </c>
      <c r="H59" s="1">
        <f t="shared" si="7"/>
        <v>76.10000000000008</v>
      </c>
      <c r="I59" s="1">
        <f t="shared" si="5"/>
        <v>1064.1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206.4+10.4</f>
        <v>216.8</v>
      </c>
      <c r="C61" s="50">
        <v>420.8</v>
      </c>
      <c r="D61" s="51">
        <f>1.3+56.1+4.9+63.5+3.5+0.7+63</f>
        <v>193</v>
      </c>
      <c r="E61" s="1">
        <f>D61/D58*100</f>
        <v>31.943065210195304</v>
      </c>
      <c r="F61" s="1">
        <f t="shared" si="6"/>
        <v>89.02214022140221</v>
      </c>
      <c r="G61" s="1">
        <f t="shared" si="4"/>
        <v>45.865019011406844</v>
      </c>
      <c r="H61" s="1">
        <f t="shared" si="7"/>
        <v>23.80000000000001</v>
      </c>
      <c r="I61" s="1">
        <f t="shared" si="5"/>
        <v>227.8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126.80000000000001</v>
      </c>
      <c r="C63" s="50">
        <f>C58-C59-C61-C62-C60</f>
        <v>505.1999999999998</v>
      </c>
      <c r="D63" s="50">
        <f>D58-D59-D61-D62-D60</f>
        <v>49.19999999999999</v>
      </c>
      <c r="E63" s="1">
        <f>D63/D58*100</f>
        <v>8.14299900695134</v>
      </c>
      <c r="F63" s="1">
        <f t="shared" si="6"/>
        <v>38.80126182965299</v>
      </c>
      <c r="G63" s="1">
        <f t="shared" si="4"/>
        <v>9.73871733966746</v>
      </c>
      <c r="H63" s="1">
        <f t="shared" si="7"/>
        <v>77.60000000000002</v>
      </c>
      <c r="I63" s="1">
        <f t="shared" si="5"/>
        <v>455.99999999999983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262.3</v>
      </c>
      <c r="C68" s="53">
        <f>C69+C70</f>
        <v>493.1</v>
      </c>
      <c r="D68" s="54">
        <f>SUM(D69:D70)</f>
        <v>193.89999999999998</v>
      </c>
      <c r="E68" s="42">
        <f>D68/D144*100</f>
        <v>0.07617875724513412</v>
      </c>
      <c r="F68" s="112">
        <f>D68/B68*100</f>
        <v>73.9229889439573</v>
      </c>
      <c r="G68" s="3">
        <f t="shared" si="4"/>
        <v>39.32265260596227</v>
      </c>
      <c r="H68" s="3">
        <f>B68-D68</f>
        <v>68.40000000000003</v>
      </c>
      <c r="I68" s="3">
        <f t="shared" si="5"/>
        <v>299.20000000000005</v>
      </c>
    </row>
    <row r="69" spans="1:9" ht="18">
      <c r="A69" s="29" t="s">
        <v>8</v>
      </c>
      <c r="B69" s="49">
        <v>204.6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94.7702834799609</v>
      </c>
      <c r="G69" s="1">
        <f t="shared" si="4"/>
        <v>77.46703955253695</v>
      </c>
      <c r="H69" s="1">
        <f t="shared" si="7"/>
        <v>10.700000000000017</v>
      </c>
      <c r="I69" s="1">
        <f t="shared" si="5"/>
        <v>56.400000000000034</v>
      </c>
    </row>
    <row r="70" spans="1:9" ht="18.75" thickBot="1">
      <c r="A70" s="29" t="s">
        <v>9</v>
      </c>
      <c r="B70" s="49">
        <v>57.7</v>
      </c>
      <c r="C70" s="50">
        <v>242.8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57.7</v>
      </c>
      <c r="I70" s="1">
        <f t="shared" si="5"/>
        <v>242.8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16819.7+70.7+110</f>
        <v>17000.4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</f>
        <v>12868.899999999996</v>
      </c>
      <c r="E89" s="3">
        <f>D89/D144*100</f>
        <v>5.055888649365169</v>
      </c>
      <c r="F89" s="3">
        <f aca="true" t="shared" si="10" ref="F89:F95">D89/B89*100</f>
        <v>75.69763064398481</v>
      </c>
      <c r="G89" s="3">
        <f t="shared" si="8"/>
        <v>26.49257341664007</v>
      </c>
      <c r="H89" s="3">
        <f aca="true" t="shared" si="11" ref="H89:H95">B89-D89</f>
        <v>4131.5000000000055</v>
      </c>
      <c r="I89" s="3">
        <f t="shared" si="9"/>
        <v>35706.600000000006</v>
      </c>
    </row>
    <row r="90" spans="1:9" ht="18">
      <c r="A90" s="29" t="s">
        <v>3</v>
      </c>
      <c r="B90" s="49">
        <f>13055.3+83.8</f>
        <v>13139.099999999999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</f>
        <v>10787.900000000001</v>
      </c>
      <c r="E90" s="1">
        <f>D90/D89*100</f>
        <v>83.82923171366632</v>
      </c>
      <c r="F90" s="1">
        <f t="shared" si="10"/>
        <v>82.10531923799958</v>
      </c>
      <c r="G90" s="1">
        <f t="shared" si="8"/>
        <v>27.21605530046925</v>
      </c>
      <c r="H90" s="1">
        <f t="shared" si="11"/>
        <v>2351.199999999997</v>
      </c>
      <c r="I90" s="1">
        <f t="shared" si="9"/>
        <v>28850.1</v>
      </c>
    </row>
    <row r="91" spans="1:9" ht="18">
      <c r="A91" s="29" t="s">
        <v>33</v>
      </c>
      <c r="B91" s="49">
        <f>1196.4+3</f>
        <v>1199.4</v>
      </c>
      <c r="C91" s="50">
        <v>2406.5</v>
      </c>
      <c r="D91" s="51">
        <f>15.4+0.6+1.6+3.7+2.5+4.3+0.4+4.2+0.8+56.6+102.4+16.1+0.1+47.1+29.8+64+59.3+87.7+34.7+0.6</f>
        <v>531.9</v>
      </c>
      <c r="E91" s="1">
        <f>D91/D89*100</f>
        <v>4.133220399567952</v>
      </c>
      <c r="F91" s="1">
        <f t="shared" si="10"/>
        <v>44.347173586793396</v>
      </c>
      <c r="G91" s="1">
        <f t="shared" si="8"/>
        <v>22.102638686889673</v>
      </c>
      <c r="H91" s="1">
        <f t="shared" si="11"/>
        <v>667.5000000000001</v>
      </c>
      <c r="I91" s="1">
        <f t="shared" si="9"/>
        <v>1874.6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2661.900000000003</v>
      </c>
      <c r="C93" s="127">
        <f>C89-C90-C91-C92</f>
        <v>6531</v>
      </c>
      <c r="D93" s="127">
        <f>D89-D90-D91-D92</f>
        <v>1549.0999999999945</v>
      </c>
      <c r="E93" s="128">
        <f>D93/D89*100</f>
        <v>12.03754788676573</v>
      </c>
      <c r="F93" s="128">
        <f t="shared" si="10"/>
        <v>58.19527405236834</v>
      </c>
      <c r="G93" s="128">
        <f>D93/C93*100</f>
        <v>23.719185423365403</v>
      </c>
      <c r="H93" s="128">
        <f t="shared" si="11"/>
        <v>1112.8000000000084</v>
      </c>
      <c r="I93" s="128">
        <f>C93-D93</f>
        <v>4981.900000000005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3479.6+8.1+4.1+53.2+1101.8+1997.1+228.6+3048.1+0.1+314.6+1021.4+1907+2.5+299.7+94.1+2183.5+8+2623.6+342.3+2.2+8.5+1.3+1.6+10.6+34.2+57.7+70.3</f>
        <v>18903.8</v>
      </c>
      <c r="E94" s="134">
        <f>D94/D144*100</f>
        <v>7.4268591604464484</v>
      </c>
      <c r="F94" s="138">
        <f t="shared" si="10"/>
        <v>95.3264147327867</v>
      </c>
      <c r="G94" s="125">
        <f>D94/C94*100</f>
        <v>37.40489885888524</v>
      </c>
      <c r="H94" s="139">
        <f t="shared" si="11"/>
        <v>926.7999999999993</v>
      </c>
      <c r="I94" s="134">
        <f>C94-D94</f>
        <v>31634.500000000004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600+69+9+48.5+2.5+299.7+50.5+190.4+1.3+10.6+6.7</f>
        <v>1288.2</v>
      </c>
      <c r="E95" s="146">
        <f>D95/D94*100</f>
        <v>6.8145029041779965</v>
      </c>
      <c r="F95" s="147">
        <f t="shared" si="10"/>
        <v>83.54085603112841</v>
      </c>
      <c r="G95" s="148">
        <f>D95/C95*100</f>
        <v>26.540577291550775</v>
      </c>
      <c r="H95" s="137">
        <f t="shared" si="11"/>
        <v>253.79999999999995</v>
      </c>
      <c r="I95" s="96">
        <f>C95-D95</f>
        <v>3565.5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2639.7-5.4</f>
        <v>2634.2999999999997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110.5+80.7+66.2+55.7+33+106.8+21.7+2.2+3.9+0.4+5.9+27.7+127.6+1.1+13.8+50.2+3.3+23.2+111+21.4+3.2+5.8+132.8+36.6+20.9+0.1+13.6+84.8+20.8+33.6+130.7+63.1</f>
        <v>1412.2999999999995</v>
      </c>
      <c r="E101" s="25">
        <f>D101/D144*100</f>
        <v>0.5548595093207989</v>
      </c>
      <c r="F101" s="25">
        <f>D101/B101*100</f>
        <v>53.611965227954286</v>
      </c>
      <c r="G101" s="25">
        <f aca="true" t="shared" si="12" ref="G101:G142">D101/C101*100</f>
        <v>13.280236210106628</v>
      </c>
      <c r="H101" s="25">
        <f aca="true" t="shared" si="13" ref="H101:H106">B101-D101</f>
        <v>1222.0000000000002</v>
      </c>
      <c r="I101" s="25">
        <f aca="true" t="shared" si="14" ref="I101:I142">C101-D101</f>
        <v>9222.300000000001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2382-5.4</f>
        <v>2376.6</v>
      </c>
      <c r="C103" s="51">
        <f>5036.9+4586-16.4</f>
        <v>9606.5</v>
      </c>
      <c r="D103" s="51">
        <f>110.3+80.7+66.2+32.9+19.7+106.6+21.7+3.9+5.8+27.6+127.6+1.1+0.1+13.7+10.7+3.3+110.8+21.4+3.1+2+132.8+20.9+0.1+78+20.6+33.3+130.5+62.7</f>
        <v>1248.1000000000001</v>
      </c>
      <c r="E103" s="1">
        <f>D103/D101*100</f>
        <v>88.37357501947183</v>
      </c>
      <c r="F103" s="1">
        <f aca="true" t="shared" si="15" ref="F103:F142">D103/B103*100</f>
        <v>52.51619961289238</v>
      </c>
      <c r="G103" s="1">
        <f t="shared" si="12"/>
        <v>12.992244834226826</v>
      </c>
      <c r="H103" s="1">
        <f t="shared" si="13"/>
        <v>1128.4999999999998</v>
      </c>
      <c r="I103" s="1">
        <f t="shared" si="14"/>
        <v>8358.4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164.19999999999936</v>
      </c>
      <c r="E105" s="96">
        <f>D105/D101*100</f>
        <v>11.626424980528176</v>
      </c>
      <c r="F105" s="96">
        <f t="shared" si="15"/>
        <v>63.71750097012009</v>
      </c>
      <c r="G105" s="96">
        <f t="shared" si="12"/>
        <v>15.971209026359237</v>
      </c>
      <c r="H105" s="96">
        <f>B105-D105</f>
        <v>93.50000000000045</v>
      </c>
      <c r="I105" s="96">
        <f t="shared" si="14"/>
        <v>863.900000000001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62316.399999999994</v>
      </c>
      <c r="C106" s="93">
        <f>SUM(C107:C141)-C114-C118+C142-C134-C135-C108-C111-C121-C122-C132</f>
        <v>149159.8</v>
      </c>
      <c r="D106" s="93">
        <f>SUM(D107:D141)-D114-D118+D142-D134-D135-D108-D111-D121-D122-D132</f>
        <v>47849.5</v>
      </c>
      <c r="E106" s="94">
        <f>D106/D144*100</f>
        <v>18.79894504796826</v>
      </c>
      <c r="F106" s="94">
        <f>D106/B106*100</f>
        <v>76.78476291955249</v>
      </c>
      <c r="G106" s="94">
        <f t="shared" si="12"/>
        <v>32.07935382053342</v>
      </c>
      <c r="H106" s="94">
        <f t="shared" si="13"/>
        <v>14466.899999999994</v>
      </c>
      <c r="I106" s="94">
        <f t="shared" si="14"/>
        <v>101310.29999999999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114.2+9+1.8-0.1+90.7+22.4+38.1+76.9+3.3+8.3+1.4+33.8+39+2.5+0.1+67.3+0.2+4+0.9+2.5+0.8+0.4</f>
        <v>517.5</v>
      </c>
      <c r="E107" s="6">
        <f>D107/D106*100</f>
        <v>1.08151600330202</v>
      </c>
      <c r="F107" s="6">
        <f t="shared" si="15"/>
        <v>59.530656850339355</v>
      </c>
      <c r="G107" s="6">
        <f t="shared" si="12"/>
        <v>28.75319479942216</v>
      </c>
      <c r="H107" s="6">
        <f aca="true" t="shared" si="16" ref="H107:H142">B107-D107</f>
        <v>351.79999999999995</v>
      </c>
      <c r="I107" s="6">
        <f t="shared" si="14"/>
        <v>1282.3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0.16739986833718218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</f>
        <v>12.799999999999999</v>
      </c>
      <c r="E110" s="6">
        <f>D110/D106*100</f>
        <v>0.026750540758001647</v>
      </c>
      <c r="F110" s="6">
        <f t="shared" si="15"/>
        <v>32.405063291139236</v>
      </c>
      <c r="G110" s="6">
        <f t="shared" si="12"/>
        <v>15.130023640661939</v>
      </c>
      <c r="H110" s="6">
        <f t="shared" si="16"/>
        <v>26.700000000000003</v>
      </c>
      <c r="I110" s="6">
        <f t="shared" si="14"/>
        <v>71.8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0.03427413034618961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96.4+0.6+6.3+86+10.4+21.5+5.3+0.1+11.6+102.1+10.6+3.5</f>
        <v>354.40000000000003</v>
      </c>
      <c r="E113" s="6">
        <f>D113/D106*100</f>
        <v>0.7406555972371708</v>
      </c>
      <c r="F113" s="6">
        <f t="shared" si="15"/>
        <v>61.17728292767134</v>
      </c>
      <c r="G113" s="6">
        <f t="shared" si="12"/>
        <v>23.12561174551387</v>
      </c>
      <c r="H113" s="6">
        <f t="shared" si="16"/>
        <v>224.89999999999992</v>
      </c>
      <c r="I113" s="6">
        <f t="shared" si="14"/>
        <v>1178.1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0.07523589588187965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1.6+18.3+17.8+0.8+2.2+4+0.6+16.7+3.7+3.6</f>
        <v>69.3</v>
      </c>
      <c r="E117" s="6">
        <f>D117/D106*100</f>
        <v>0.1448290995726183</v>
      </c>
      <c r="F117" s="6">
        <f t="shared" si="15"/>
        <v>78.839590443686</v>
      </c>
      <c r="G117" s="6">
        <f t="shared" si="12"/>
        <v>33.90410958904109</v>
      </c>
      <c r="H117" s="6">
        <f t="shared" si="16"/>
        <v>18.60000000000001</v>
      </c>
      <c r="I117" s="6">
        <f t="shared" si="14"/>
        <v>135.10000000000002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0.5216355447810321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0.23114139123710803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21+0.9+174.2+5</f>
        <v>201.1</v>
      </c>
      <c r="E123" s="19">
        <f>D123/D106*100</f>
        <v>0.4202760739401666</v>
      </c>
      <c r="F123" s="6">
        <f t="shared" si="15"/>
        <v>25.484729438600933</v>
      </c>
      <c r="G123" s="6">
        <f t="shared" si="12"/>
        <v>6.854591315018064</v>
      </c>
      <c r="H123" s="6">
        <f t="shared" si="16"/>
        <v>588</v>
      </c>
      <c r="I123" s="6">
        <f t="shared" si="14"/>
        <v>2732.7000000000003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0.2714761909737824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0.004179771993437758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3+3+4.9+21.9-0.1+12.2+1.6+6.9+7.8+0.7+8.4</f>
        <v>70.3</v>
      </c>
      <c r="E127" s="19">
        <f>D127/D106*100</f>
        <v>0.1469189855693372</v>
      </c>
      <c r="F127" s="6">
        <f t="shared" si="15"/>
        <v>78.37235228539576</v>
      </c>
      <c r="G127" s="6">
        <f t="shared" si="12"/>
        <v>54.36968290796597</v>
      </c>
      <c r="H127" s="6">
        <f t="shared" si="16"/>
        <v>19.400000000000006</v>
      </c>
      <c r="I127" s="6">
        <f t="shared" si="14"/>
        <v>59.000000000000014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8.7+23.6+6.2+5.1</f>
        <v>43.6</v>
      </c>
      <c r="E128" s="19">
        <f>D128/D106*100</f>
        <v>0.09111902945694313</v>
      </c>
      <c r="F128" s="6">
        <f t="shared" si="15"/>
        <v>31.480144404332133</v>
      </c>
      <c r="G128" s="6">
        <f t="shared" si="12"/>
        <v>6.707692307692308</v>
      </c>
      <c r="H128" s="6">
        <f t="shared" si="16"/>
        <v>94.9</v>
      </c>
      <c r="I128" s="6">
        <f t="shared" si="14"/>
        <v>606.4</v>
      </c>
    </row>
    <row r="129" spans="1:9" s="2" customFormat="1" ht="35.25" customHeight="1">
      <c r="A129" s="17" t="s">
        <v>71</v>
      </c>
      <c r="B129" s="80">
        <f>156.7-110</f>
        <v>46.69999999999999</v>
      </c>
      <c r="C129" s="60">
        <f>171.5+14.8-110</f>
        <v>76.30000000000001</v>
      </c>
      <c r="D129" s="83">
        <f>5.6+5.6+3.5+1.3</f>
        <v>16</v>
      </c>
      <c r="E129" s="19">
        <f>D129/D106*100</f>
        <v>0.03343817594750206</v>
      </c>
      <c r="F129" s="6">
        <f t="shared" si="15"/>
        <v>34.26124197002142</v>
      </c>
      <c r="G129" s="6">
        <f t="shared" si="12"/>
        <v>20.969855832241148</v>
      </c>
      <c r="H129" s="6">
        <f t="shared" si="16"/>
        <v>30.69999999999999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</f>
        <v>59.9</v>
      </c>
      <c r="E131" s="19">
        <f>D131/D106*100</f>
        <v>0.12518417120346084</v>
      </c>
      <c r="F131" s="6">
        <f t="shared" si="15"/>
        <v>22.595247076574875</v>
      </c>
      <c r="G131" s="6">
        <f>D131/C131*100</f>
        <v>22.595247076574875</v>
      </c>
      <c r="H131" s="6">
        <f t="shared" si="16"/>
        <v>205.20000000000002</v>
      </c>
      <c r="I131" s="6">
        <f t="shared" si="14"/>
        <v>205.20000000000002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21.9+41.8+0.1+6.1+26+3.6+0.1+41-0.1+21.3+6.2+7.1+43.4+4.5+8.8+48.5+7.5+32.1</f>
        <v>319.9</v>
      </c>
      <c r="E133" s="19">
        <f>D133/D106*100</f>
        <v>0.6685545303503694</v>
      </c>
      <c r="F133" s="6">
        <f t="shared" si="15"/>
        <v>98.673658235657</v>
      </c>
      <c r="G133" s="6">
        <f t="shared" si="12"/>
        <v>32.454093537587504</v>
      </c>
      <c r="H133" s="6">
        <f t="shared" si="16"/>
        <v>4.300000000000011</v>
      </c>
      <c r="I133" s="6">
        <f t="shared" si="14"/>
        <v>665.8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21.9+39.7+0.1+6.1+19+41-0.1+21.3+43.3+8.5+32.3+32.1</f>
        <v>265.20000000000005</v>
      </c>
      <c r="E134" s="1">
        <f>D134/D133*100</f>
        <v>82.90090653329167</v>
      </c>
      <c r="F134" s="1">
        <f aca="true" t="shared" si="17" ref="F134:F141">D134/B134*100</f>
        <v>99.32584269662922</v>
      </c>
      <c r="G134" s="1">
        <f t="shared" si="12"/>
        <v>31.24779073877696</v>
      </c>
      <c r="H134" s="1">
        <f t="shared" si="16"/>
        <v>1.7999999999999545</v>
      </c>
      <c r="I134" s="1">
        <f t="shared" si="14"/>
        <v>583.5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7+6+0.2+7.1+0.1</f>
        <v>20.4</v>
      </c>
      <c r="E135" s="1">
        <f>D135/D133*100</f>
        <v>6.3769928102532045</v>
      </c>
      <c r="F135" s="1">
        <f t="shared" si="17"/>
        <v>97.60765550239235</v>
      </c>
      <c r="G135" s="1">
        <f>D135/C135*100</f>
        <v>77.56653992395437</v>
      </c>
      <c r="H135" s="1">
        <f t="shared" si="16"/>
        <v>0.5</v>
      </c>
      <c r="I135" s="1">
        <f t="shared" si="14"/>
        <v>5.900000000000002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0.5042894910082655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1.4842370348697478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4.376221277129332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1.0934283534833176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73.5403713727416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1236.9+618.4+618.4+618.4+618.5+618.4+618.4+618.5+618.4+618.4</f>
        <v>6802.699999999999</v>
      </c>
      <c r="E142" s="19">
        <f>D142/D106*100</f>
        <v>14.216867469879515</v>
      </c>
      <c r="F142" s="6">
        <f t="shared" si="15"/>
        <v>91.66576833935211</v>
      </c>
      <c r="G142" s="6">
        <f t="shared" si="12"/>
        <v>30.555530601794867</v>
      </c>
      <c r="H142" s="6">
        <f t="shared" si="16"/>
        <v>618.5000000000009</v>
      </c>
      <c r="I142" s="6">
        <f t="shared" si="14"/>
        <v>15460.700000000003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67723</v>
      </c>
      <c r="C143" s="84">
        <f>C43+C68+C71+C76+C78+C86+C101+C106+C99+C83+C97</f>
        <v>164960.59999999998</v>
      </c>
      <c r="D143" s="60">
        <f>D43+D68+D71+D76+D78+D86+D101+D106+D99+D83+D97</f>
        <v>49625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254532.9</v>
      </c>
      <c r="E144" s="38">
        <v>100</v>
      </c>
      <c r="F144" s="3">
        <f>D144/B144*100</f>
        <v>83.14566184375275</v>
      </c>
      <c r="G144" s="3">
        <f aca="true" t="shared" si="18" ref="G144:G150">D144/C144*100</f>
        <v>28.401895238337538</v>
      </c>
      <c r="H144" s="3">
        <f aca="true" t="shared" si="19" ref="H144:H150">B144-D144</f>
        <v>51595.99999999997</v>
      </c>
      <c r="I144" s="3">
        <f aca="true" t="shared" si="20" ref="I144:I150">C144-D144</f>
        <v>641649.8999999999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158275.40000000002</v>
      </c>
      <c r="C145" s="67">
        <f>C8+C20+C34+C52+C59+C90+C114+C118+C46+C134</f>
        <v>507335.6</v>
      </c>
      <c r="D145" s="67">
        <f>D8+D20+D34+D52+D59+D90+D114+D118+D46+D134</f>
        <v>136261.30000000002</v>
      </c>
      <c r="E145" s="6">
        <f>D145/D144*100</f>
        <v>53.533865366716846</v>
      </c>
      <c r="F145" s="6">
        <f aca="true" t="shared" si="21" ref="F145:F156">D145/B145*100</f>
        <v>86.09126876318113</v>
      </c>
      <c r="G145" s="6">
        <f t="shared" si="18"/>
        <v>26.858217716241484</v>
      </c>
      <c r="H145" s="6">
        <f t="shared" si="19"/>
        <v>22014.100000000006</v>
      </c>
      <c r="I145" s="18">
        <f t="shared" si="20"/>
        <v>371074.29999999993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36998.6</v>
      </c>
      <c r="C146" s="68">
        <f>C11+C23+C36+C55+C61+C91+C49+C135+C108+C111+C95+C132</f>
        <v>96347.79999999999</v>
      </c>
      <c r="D146" s="68">
        <f>D11+D23+D36+D55+D61+D91+D49+D135+D108+D111+D95+D132</f>
        <v>31486.000000000004</v>
      </c>
      <c r="E146" s="6">
        <f>D146/D144*100</f>
        <v>12.370110111502287</v>
      </c>
      <c r="F146" s="6">
        <f t="shared" si="21"/>
        <v>85.10051731687146</v>
      </c>
      <c r="G146" s="6">
        <f t="shared" si="18"/>
        <v>32.67952148362496</v>
      </c>
      <c r="H146" s="6">
        <f t="shared" si="19"/>
        <v>5512.599999999995</v>
      </c>
      <c r="I146" s="18">
        <f t="shared" si="20"/>
        <v>64861.79999999999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8291.699999999999</v>
      </c>
      <c r="C147" s="67">
        <f>C22+C10+C54+C48+C60+C35+C102+C122</f>
        <v>25686.8</v>
      </c>
      <c r="D147" s="67">
        <f>D22+D10+D54+D48+D60+D35+D102+D122</f>
        <v>7223.7</v>
      </c>
      <c r="E147" s="6">
        <f>D147/D144*100</f>
        <v>2.838022118162328</v>
      </c>
      <c r="F147" s="6">
        <f t="shared" si="21"/>
        <v>87.1196497702522</v>
      </c>
      <c r="G147" s="6">
        <f t="shared" si="18"/>
        <v>28.12222620178457</v>
      </c>
      <c r="H147" s="6">
        <f t="shared" si="19"/>
        <v>1067.999999999999</v>
      </c>
      <c r="I147" s="18">
        <f t="shared" si="20"/>
        <v>18463.1</v>
      </c>
      <c r="K147" s="46"/>
      <c r="L147" s="47"/>
    </row>
    <row r="148" spans="1:12" ht="21" customHeight="1">
      <c r="A148" s="23" t="s">
        <v>15</v>
      </c>
      <c r="B148" s="67">
        <f>B12+B24+B103+B62+B38+B92</f>
        <v>2925.1</v>
      </c>
      <c r="C148" s="67">
        <f>C12+C24+C103+C62+C38+C92</f>
        <v>14596.9</v>
      </c>
      <c r="D148" s="67">
        <f>D12+D24+D103+D62+D38+D92</f>
        <v>1726.5</v>
      </c>
      <c r="E148" s="6">
        <f>D148/D144*100</f>
        <v>0.6783013119325635</v>
      </c>
      <c r="F148" s="6">
        <f t="shared" si="21"/>
        <v>59.02362312399576</v>
      </c>
      <c r="G148" s="6">
        <f t="shared" si="18"/>
        <v>11.827853859381102</v>
      </c>
      <c r="H148" s="6">
        <f t="shared" si="19"/>
        <v>1198.6</v>
      </c>
      <c r="I148" s="18">
        <f t="shared" si="20"/>
        <v>12870.4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2101.2999999999997</v>
      </c>
      <c r="E149" s="6">
        <f>D149/D144*100</f>
        <v>0.825551431661683</v>
      </c>
      <c r="F149" s="6">
        <f t="shared" si="21"/>
        <v>80.41099035665084</v>
      </c>
      <c r="G149" s="6">
        <f t="shared" si="18"/>
        <v>16.652665948139223</v>
      </c>
      <c r="H149" s="6">
        <f t="shared" si="19"/>
        <v>511.90000000000055</v>
      </c>
      <c r="I149" s="18">
        <f t="shared" si="20"/>
        <v>10517.100000000002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97024.89999999994</v>
      </c>
      <c r="C150" s="67">
        <f>C144-C145-C146-C147-C148-C149</f>
        <v>239597.3</v>
      </c>
      <c r="D150" s="67">
        <f>D144-D145-D146-D147-D148-D149</f>
        <v>75734.09999999998</v>
      </c>
      <c r="E150" s="6">
        <f>D150/D144*100</f>
        <v>29.754149660024293</v>
      </c>
      <c r="F150" s="6">
        <f t="shared" si="21"/>
        <v>78.05635460587955</v>
      </c>
      <c r="G150" s="43">
        <f t="shared" si="18"/>
        <v>31.60891212046212</v>
      </c>
      <c r="H150" s="6">
        <f t="shared" si="19"/>
        <v>21290.79999999996</v>
      </c>
      <c r="I150" s="6">
        <f t="shared" si="20"/>
        <v>163863.2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72+2507+500.9+784.3+577.6+1236.9+2501.8+375+180.7+310.2-4.2+554.9+23.5+182.4+693.6</f>
        <v>10496.6</v>
      </c>
      <c r="E154" s="6"/>
      <c r="F154" s="6">
        <f t="shared" si="21"/>
        <v>20.118257002942048</v>
      </c>
      <c r="G154" s="6">
        <f t="shared" si="22"/>
        <v>9.906546289882046</v>
      </c>
      <c r="H154" s="6">
        <f t="shared" si="24"/>
        <v>41677.9</v>
      </c>
      <c r="I154" s="6">
        <f t="shared" si="23"/>
        <v>95459.59999999999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>
        <f>5.2</f>
        <v>5.2</v>
      </c>
      <c r="E156" s="19"/>
      <c r="F156" s="6">
        <f t="shared" si="21"/>
        <v>0.384387936132466</v>
      </c>
      <c r="G156" s="6">
        <f t="shared" si="22"/>
        <v>0.038018921724889236</v>
      </c>
      <c r="H156" s="6">
        <f t="shared" si="24"/>
        <v>1347.6</v>
      </c>
      <c r="I156" s="6">
        <f t="shared" si="23"/>
        <v>13672.199999999999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98.8+11.3+146.1</f>
        <v>256.2</v>
      </c>
      <c r="E160" s="24"/>
      <c r="F160" s="6">
        <f>D160/B160*100</f>
        <v>15.527272727272726</v>
      </c>
      <c r="G160" s="6">
        <f t="shared" si="22"/>
        <v>6.889319135204904</v>
      </c>
      <c r="H160" s="6">
        <f t="shared" si="24"/>
        <v>1393.8</v>
      </c>
      <c r="I160" s="6">
        <f t="shared" si="23"/>
        <v>3462.6000000000004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268608.2</v>
      </c>
      <c r="E161" s="25"/>
      <c r="F161" s="3">
        <f>D161/B161*100</f>
        <v>73.46916782433146</v>
      </c>
      <c r="G161" s="3">
        <f t="shared" si="22"/>
        <v>26.205046571072877</v>
      </c>
      <c r="H161" s="3">
        <f>B161-D161</f>
        <v>96998.49999999994</v>
      </c>
      <c r="I161" s="3">
        <f t="shared" si="23"/>
        <v>756416.5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254532.9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254532.9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2015-04-24T05:10:10Z</dcterms:modified>
  <cp:category/>
  <cp:version/>
  <cp:contentType/>
  <cp:contentStatus/>
</cp:coreProperties>
</file>